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роспись" sheetId="7" r:id="rId1"/>
  </sheets>
  <definedNames>
    <definedName name="_xlnm.Print_Area" localSheetId="0">роспись!$B$2:$I$90</definedName>
  </definedNames>
  <calcPr calcId="125725"/>
</workbook>
</file>

<file path=xl/calcChain.xml><?xml version="1.0" encoding="utf-8"?>
<calcChain xmlns="http://schemas.openxmlformats.org/spreadsheetml/2006/main">
  <c r="I40" i="7"/>
  <c r="H40"/>
  <c r="G40"/>
  <c r="G82"/>
  <c r="I86"/>
  <c r="H86"/>
  <c r="G86"/>
  <c r="I82"/>
  <c r="H82"/>
  <c r="I78"/>
  <c r="H78"/>
  <c r="H76" s="1"/>
  <c r="G78"/>
  <c r="G76" s="1"/>
  <c r="G24"/>
  <c r="I52"/>
  <c r="H52"/>
  <c r="G52"/>
  <c r="G50" s="1"/>
  <c r="I74"/>
  <c r="H74"/>
  <c r="G74"/>
  <c r="I70"/>
  <c r="H70"/>
  <c r="I24"/>
  <c r="H24"/>
  <c r="I36"/>
  <c r="H36"/>
  <c r="I17"/>
  <c r="H17"/>
  <c r="G70"/>
  <c r="G36"/>
  <c r="G32" s="1"/>
  <c r="G17"/>
  <c r="G15" s="1"/>
  <c r="I29"/>
  <c r="H29"/>
  <c r="G29"/>
  <c r="I87"/>
  <c r="H87"/>
  <c r="G87"/>
  <c r="F87"/>
  <c r="E87"/>
  <c r="D87"/>
  <c r="I32"/>
  <c r="H32"/>
  <c r="F32"/>
  <c r="E32"/>
  <c r="D32"/>
  <c r="I76"/>
  <c r="F15"/>
  <c r="I84" l="1"/>
  <c r="H84"/>
  <c r="G84"/>
  <c r="F84"/>
  <c r="E84"/>
  <c r="D84"/>
  <c r="I80"/>
  <c r="H80"/>
  <c r="G80"/>
  <c r="F80"/>
  <c r="E80"/>
  <c r="D80"/>
  <c r="F76"/>
  <c r="E76"/>
  <c r="D76"/>
  <c r="I72"/>
  <c r="H72"/>
  <c r="G72"/>
  <c r="F72"/>
  <c r="E72"/>
  <c r="D72"/>
  <c r="I65"/>
  <c r="H65"/>
  <c r="G65"/>
  <c r="F65"/>
  <c r="E65"/>
  <c r="D65"/>
  <c r="I61"/>
  <c r="H61"/>
  <c r="G61"/>
  <c r="F61"/>
  <c r="E61"/>
  <c r="D61"/>
  <c r="I57"/>
  <c r="H57"/>
  <c r="G57"/>
  <c r="F57"/>
  <c r="E57"/>
  <c r="D57"/>
  <c r="I50"/>
  <c r="H50"/>
  <c r="F50"/>
  <c r="E50"/>
  <c r="D50"/>
  <c r="I45"/>
  <c r="H45"/>
  <c r="G45"/>
  <c r="F45"/>
  <c r="E45"/>
  <c r="D45"/>
  <c r="I38"/>
  <c r="H38"/>
  <c r="G38"/>
  <c r="F38"/>
  <c r="E38"/>
  <c r="D38"/>
  <c r="F27"/>
  <c r="E27"/>
  <c r="D27"/>
  <c r="I22"/>
  <c r="H22"/>
  <c r="G22"/>
  <c r="F22"/>
  <c r="E22"/>
  <c r="D22"/>
  <c r="I15"/>
  <c r="H15"/>
  <c r="E15"/>
  <c r="D15"/>
  <c r="G12"/>
  <c r="F12"/>
  <c r="E12"/>
  <c r="D12"/>
  <c r="G11"/>
  <c r="F11"/>
  <c r="E11"/>
  <c r="D11"/>
  <c r="E13" l="1"/>
  <c r="F13"/>
  <c r="G13"/>
  <c r="H13"/>
  <c r="D13"/>
  <c r="I13"/>
</calcChain>
</file>

<file path=xl/sharedStrings.xml><?xml version="1.0" encoding="utf-8"?>
<sst xmlns="http://schemas.openxmlformats.org/spreadsheetml/2006/main" count="112" uniqueCount="56">
  <si>
    <t>Наименование показателя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</si>
  <si>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</si>
  <si>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</si>
  <si>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</si>
  <si>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</si>
  <si>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</si>
  <si>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</si>
  <si>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</si>
  <si>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</si>
  <si>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</si>
  <si>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</si>
  <si>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</si>
  <si>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</si>
  <si>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</si>
  <si>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</si>
  <si>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</si>
  <si>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</si>
  <si>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</si>
  <si>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</si>
  <si>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</si>
  <si>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</si>
  <si>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</si>
  <si>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</si>
  <si>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</si>
  <si>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</si>
  <si>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</si>
  <si>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</si>
  <si>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>к бюджетному прогнозу города Твери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</si>
  <si>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</si>
  <si>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</si>
  <si>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</si>
  <si>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</si>
  <si>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</si>
  <si>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</si>
  <si>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</si>
  <si>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</si>
  <si>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</si>
  <si>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</si>
  <si>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</si>
  <si>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</si>
  <si>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</si>
  <si>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</si>
  <si>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Приложение 3</t>
  </si>
  <si>
    <t>2026 год</t>
  </si>
  <si>
    <t>2027 год</t>
  </si>
  <si>
    <t>2028 год</t>
  </si>
  <si>
    <t>15</t>
  </si>
  <si>
    <t>на долгосрочный период до 2031 года</t>
  </si>
  <si>
    <t>2029 год</t>
  </si>
  <si>
    <t>2030 год</t>
  </si>
  <si>
    <t>2031 год</t>
  </si>
  <si>
    <t>*26-31 гг по реш. ТГД №222  в ред. от 27.01.26 №3</t>
  </si>
  <si>
    <t xml:space="preserve">Показатели финансового обеспечения муниципальных программ города Твери на 2026 - 2031 годы
</t>
  </si>
  <si>
    <t xml:space="preserve">МП «Развитие дорожного хозяйства города Твери» </t>
  </si>
  <si>
    <t xml:space="preserve">МП «Развитие территориального общественного самоуправления в городе Твери» </t>
  </si>
  <si>
    <t>18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</si>
</sst>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00000"/>
  </numFmts>
  <fonts count="38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0"/>
      <color rgb="FF0033CC"/>
      <name val="Times New Roman"/>
      <family val="1"/>
      <charset val="204"/>
    </font>
    <font>
      <i/>
      <sz val="11"/>
      <color rgb="FF0033CC"/>
      <name val="Times New Roman"/>
      <family val="1"/>
      <charset val="204"/>
    </font>
    <font>
      <b/>
      <sz val="10"/>
      <color rgb="FF0033CC"/>
      <name val="Times New Roman"/>
      <family val="1"/>
      <charset val="204"/>
    </font>
    <font>
      <i/>
      <sz val="11"/>
      <color rgb="FFFFFF00"/>
      <name val="Calibri"/>
      <family val="2"/>
      <charset val="204"/>
      <scheme val="minor"/>
    </font>
    <font>
      <sz val="8"/>
      <color rgb="FFFFFF00"/>
      <name val="Times New Roman"/>
      <family val="1"/>
      <charset val="204"/>
    </font>
    <font>
      <sz val="10"/>
      <color rgb="FFFFFF00"/>
      <name val="Calibri"/>
      <family val="2"/>
      <charset val="204"/>
      <scheme val="minor"/>
    </font>
    <font>
      <i/>
      <sz val="10"/>
      <color rgb="FF0033CC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164" fontId="18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1" fillId="0" borderId="0" xfId="0" applyFont="1"/>
    <xf numFmtId="0" fontId="13" fillId="0" borderId="0" xfId="0" applyFont="1"/>
    <xf numFmtId="164" fontId="22" fillId="0" borderId="0" xfId="0" applyNumberFormat="1" applyFont="1" applyAlignment="1">
      <alignment vertical="center" wrapText="1"/>
    </xf>
    <xf numFmtId="0" fontId="22" fillId="0" borderId="0" xfId="0" applyFont="1"/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0" fontId="21" fillId="0" borderId="0" xfId="0" applyFont="1" applyFill="1"/>
    <xf numFmtId="0" fontId="23" fillId="0" borderId="0" xfId="0" applyFont="1" applyFill="1"/>
    <xf numFmtId="0" fontId="3" fillId="0" borderId="0" xfId="0" applyFont="1" applyFill="1" applyAlignment="1">
      <alignment horizontal="center"/>
    </xf>
    <xf numFmtId="49" fontId="2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8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28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4" fontId="28" fillId="0" borderId="0" xfId="0" applyNumberFormat="1" applyFont="1" applyBorder="1"/>
    <xf numFmtId="0" fontId="0" fillId="0" borderId="0" xfId="0" applyBorder="1"/>
    <xf numFmtId="164" fontId="29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30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20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4" fontId="35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/>
    <xf numFmtId="164" fontId="21" fillId="0" borderId="0" xfId="0" applyNumberFormat="1" applyFont="1" applyBorder="1"/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49" fontId="23" fillId="0" borderId="0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22"/>
  <sheetViews>
    <sheetView tabSelected="1" view="pageBreakPreview" topLeftCell="A68" zoomScaleNormal="100" zoomScaleSheetLayoutView="100" workbookViewId="0">
      <selection activeCell="L86" sqref="L86"/>
    </sheetView>
  </sheetViews>
  <sheetFormatPr defaultRowHeight="15"/>
  <cols>
    <col min="1" max="1" width="20.28515625" customWidth="1"/>
    <col min="2" max="2" width="6.140625" style="48" customWidth="1"/>
    <col min="3" max="3" width="44.42578125" customWidth="1"/>
    <col min="4" max="4" width="13.7109375" customWidth="1"/>
    <col min="5" max="5" width="12.85546875" style="27" customWidth="1"/>
    <col min="6" max="6" width="13.5703125" style="19" customWidth="1"/>
    <col min="7" max="7" width="13.28515625" style="27" customWidth="1"/>
    <col min="8" max="8" width="14.28515625" style="90" customWidth="1"/>
    <col min="9" max="9" width="15" style="27" customWidth="1"/>
    <col min="10" max="10" width="13.85546875" style="72" customWidth="1"/>
    <col min="11" max="11" width="14.7109375" style="23" customWidth="1"/>
    <col min="12" max="12" width="11.28515625" customWidth="1"/>
    <col min="13" max="13" width="8.85546875" style="81"/>
  </cols>
  <sheetData>
    <row r="2" spans="2:16" ht="17.45" customHeight="1">
      <c r="F2" s="106" t="s">
        <v>42</v>
      </c>
      <c r="G2" s="106"/>
      <c r="H2" s="106"/>
      <c r="I2" s="106"/>
      <c r="J2" s="108" t="s">
        <v>51</v>
      </c>
      <c r="K2" s="109"/>
    </row>
    <row r="3" spans="2:16" ht="16.899999999999999" customHeight="1">
      <c r="F3" s="106" t="s">
        <v>27</v>
      </c>
      <c r="G3" s="106"/>
      <c r="H3" s="106"/>
      <c r="I3" s="106"/>
      <c r="J3" s="110"/>
      <c r="K3" s="109"/>
    </row>
    <row r="4" spans="2:16" ht="17.45" customHeight="1">
      <c r="F4" s="106" t="s">
        <v>47</v>
      </c>
      <c r="G4" s="106"/>
      <c r="H4" s="106"/>
      <c r="I4" s="106"/>
      <c r="J4" s="110"/>
      <c r="K4" s="109"/>
    </row>
    <row r="5" spans="2:16" ht="10.5" customHeight="1">
      <c r="F5" s="107"/>
      <c r="G5" s="107"/>
      <c r="H5" s="107"/>
      <c r="I5" s="107"/>
      <c r="J5" s="109"/>
      <c r="K5" s="109"/>
    </row>
    <row r="6" spans="2:16" ht="10.5" customHeight="1">
      <c r="F6" s="58"/>
      <c r="G6" s="86"/>
      <c r="H6" s="29"/>
      <c r="I6" s="30"/>
      <c r="J6" s="109"/>
      <c r="K6" s="109"/>
    </row>
    <row r="7" spans="2:16" ht="24" customHeight="1">
      <c r="B7" s="102" t="s">
        <v>52</v>
      </c>
      <c r="C7" s="102"/>
      <c r="D7" s="102"/>
      <c r="E7" s="102"/>
      <c r="F7" s="102"/>
      <c r="G7" s="102"/>
      <c r="H7" s="103"/>
      <c r="I7" s="103"/>
      <c r="J7" s="104"/>
      <c r="K7" s="105"/>
    </row>
    <row r="8" spans="2:16" ht="15.75">
      <c r="C8" s="1"/>
      <c r="D8" s="1"/>
      <c r="E8" s="28"/>
      <c r="F8" s="18"/>
      <c r="I8" s="91" t="s">
        <v>8</v>
      </c>
      <c r="J8" s="93"/>
      <c r="K8" s="94"/>
    </row>
    <row r="9" spans="2:16" ht="29.45" customHeight="1">
      <c r="B9" s="32" t="s">
        <v>25</v>
      </c>
      <c r="C9" s="33" t="s">
        <v>0</v>
      </c>
      <c r="D9" s="33" t="s">
        <v>43</v>
      </c>
      <c r="E9" s="33" t="s">
        <v>44</v>
      </c>
      <c r="F9" s="33" t="s">
        <v>45</v>
      </c>
      <c r="G9" s="33" t="s">
        <v>48</v>
      </c>
      <c r="H9" s="33" t="s">
        <v>49</v>
      </c>
      <c r="I9" s="33" t="s">
        <v>50</v>
      </c>
      <c r="J9" s="95"/>
      <c r="K9" s="94"/>
    </row>
    <row r="10" spans="2:16" s="2" customFormat="1" ht="12.75" customHeight="1">
      <c r="B10" s="34">
        <v>1</v>
      </c>
      <c r="C10" s="34">
        <v>2</v>
      </c>
      <c r="D10" s="34">
        <v>3</v>
      </c>
      <c r="E10" s="34">
        <v>4</v>
      </c>
      <c r="F10" s="35">
        <v>5</v>
      </c>
      <c r="G10" s="34">
        <v>6</v>
      </c>
      <c r="H10" s="34">
        <v>7</v>
      </c>
      <c r="I10" s="34">
        <v>8</v>
      </c>
      <c r="J10" s="96"/>
      <c r="K10" s="97"/>
      <c r="M10" s="82"/>
    </row>
    <row r="11" spans="2:16" ht="16.5" hidden="1" customHeight="1">
      <c r="B11" s="13"/>
      <c r="C11" s="8" t="s">
        <v>9</v>
      </c>
      <c r="D11" s="6" t="e">
        <f>D21+D49+#REF!</f>
        <v>#REF!</v>
      </c>
      <c r="E11" s="6" t="e">
        <f>E21+E49+#REF!</f>
        <v>#REF!</v>
      </c>
      <c r="F11" s="20" t="e">
        <f>F21+F49+#REF!</f>
        <v>#REF!</v>
      </c>
      <c r="G11" s="6" t="e">
        <f>G21+G49+#REF!</f>
        <v>#REF!</v>
      </c>
      <c r="H11" s="6"/>
      <c r="I11" s="6"/>
      <c r="K11" s="31"/>
    </row>
    <row r="12" spans="2:16" ht="16.5" hidden="1" customHeight="1">
      <c r="B12" s="13"/>
      <c r="C12" s="8" t="s">
        <v>10</v>
      </c>
      <c r="D12" s="5">
        <f>D44</f>
        <v>0</v>
      </c>
      <c r="E12" s="5">
        <f>E44</f>
        <v>103926.8</v>
      </c>
      <c r="F12" s="21">
        <f>F44</f>
        <v>103926.8</v>
      </c>
      <c r="G12" s="5">
        <f>G44</f>
        <v>103926.8</v>
      </c>
      <c r="H12" s="5"/>
      <c r="I12" s="5"/>
      <c r="K12" s="31"/>
    </row>
    <row r="13" spans="2:16" ht="30.75" customHeight="1">
      <c r="B13" s="52"/>
      <c r="C13" s="53" t="s">
        <v>26</v>
      </c>
      <c r="D13" s="54">
        <f>D15+D22+D27+D32+D38+D45+D50+D57+D61+D65+D72+D76+D80+D84+D87</f>
        <v>13756592.299999997</v>
      </c>
      <c r="E13" s="54">
        <f t="shared" ref="E13:I13" si="0">E15+E22+E27+E32+E38+E45+E50+E57+E61+E65+E72+E76+E80+E84+E87</f>
        <v>13140315.399999999</v>
      </c>
      <c r="F13" s="54">
        <f t="shared" si="0"/>
        <v>13369990.499999998</v>
      </c>
      <c r="G13" s="54">
        <f t="shared" si="0"/>
        <v>13711209.699999999</v>
      </c>
      <c r="H13" s="54">
        <f t="shared" si="0"/>
        <v>14043694.099999998</v>
      </c>
      <c r="I13" s="54">
        <f t="shared" si="0"/>
        <v>14486385.899999999</v>
      </c>
      <c r="J13" s="73"/>
      <c r="K13" s="24"/>
      <c r="L13" s="22"/>
      <c r="M13" s="83"/>
      <c r="N13" s="22"/>
      <c r="O13" s="22"/>
      <c r="P13" s="22"/>
    </row>
    <row r="14" spans="2:16" ht="16.5" customHeight="1">
      <c r="B14" s="14"/>
      <c r="C14" s="76" t="s">
        <v>1</v>
      </c>
      <c r="D14" s="10"/>
      <c r="E14" s="10"/>
      <c r="F14" s="10"/>
      <c r="G14" s="10"/>
      <c r="H14" s="10"/>
      <c r="I14" s="10"/>
      <c r="J14" s="100"/>
      <c r="K14" s="101"/>
      <c r="L14" s="101"/>
    </row>
    <row r="15" spans="2:16" ht="20.45" customHeight="1">
      <c r="B15" s="55" t="s">
        <v>7</v>
      </c>
      <c r="C15" s="56" t="s">
        <v>28</v>
      </c>
      <c r="D15" s="57">
        <f t="shared" ref="D15:I15" si="1">D17+D20</f>
        <v>9325179.5999999996</v>
      </c>
      <c r="E15" s="57">
        <f t="shared" si="1"/>
        <v>9301276.3000000007</v>
      </c>
      <c r="F15" s="57">
        <f t="shared" si="1"/>
        <v>9468274.0999999996</v>
      </c>
      <c r="G15" s="57">
        <f t="shared" si="1"/>
        <v>9618274.0999999996</v>
      </c>
      <c r="H15" s="57">
        <f t="shared" si="1"/>
        <v>9768274.0999999996</v>
      </c>
      <c r="I15" s="57">
        <f t="shared" si="1"/>
        <v>9968274.0999999996</v>
      </c>
      <c r="J15" s="77"/>
      <c r="K15" s="77"/>
      <c r="L15" s="77"/>
      <c r="M15" s="84"/>
    </row>
    <row r="16" spans="2:16" ht="15" customHeight="1">
      <c r="B16" s="16"/>
      <c r="C16" s="76" t="s">
        <v>2</v>
      </c>
      <c r="D16" s="12"/>
      <c r="E16" s="12"/>
      <c r="F16" s="12"/>
      <c r="G16" s="12"/>
      <c r="H16" s="12"/>
      <c r="I16" s="12"/>
      <c r="J16" s="79"/>
      <c r="K16" s="79"/>
      <c r="L16" s="79"/>
      <c r="M16" s="80"/>
    </row>
    <row r="17" spans="2:13" ht="17.25" customHeight="1">
      <c r="B17" s="49"/>
      <c r="C17" s="17" t="s">
        <v>3</v>
      </c>
      <c r="D17" s="12">
        <v>2541618.5</v>
      </c>
      <c r="E17" s="12">
        <v>2569211.9</v>
      </c>
      <c r="F17" s="12">
        <v>2717258.4</v>
      </c>
      <c r="G17" s="12">
        <f>2717258.4+150000</f>
        <v>2867258.4</v>
      </c>
      <c r="H17" s="12">
        <f>2717258.4+300000</f>
        <v>3017258.4</v>
      </c>
      <c r="I17" s="12">
        <f>2717258.4+500000</f>
        <v>3217258.4</v>
      </c>
      <c r="J17" s="78"/>
      <c r="K17" s="78"/>
      <c r="L17" s="78"/>
    </row>
    <row r="18" spans="2:13" ht="3" hidden="1" customHeight="1">
      <c r="B18" s="16"/>
      <c r="C18" s="11" t="s">
        <v>13</v>
      </c>
      <c r="D18" s="12"/>
      <c r="E18" s="12"/>
      <c r="F18" s="12"/>
      <c r="G18" s="12"/>
      <c r="H18" s="12"/>
      <c r="I18" s="12"/>
      <c r="J18" s="78"/>
      <c r="K18" s="78"/>
      <c r="L18" s="78"/>
    </row>
    <row r="19" spans="2:13" ht="16.5" hidden="1" customHeight="1">
      <c r="B19" s="16"/>
      <c r="C19" s="11" t="s">
        <v>11</v>
      </c>
      <c r="D19" s="12"/>
      <c r="E19" s="12"/>
      <c r="F19" s="12"/>
      <c r="G19" s="12"/>
      <c r="H19" s="12"/>
      <c r="I19" s="12"/>
      <c r="J19" s="78"/>
      <c r="K19" s="78"/>
      <c r="L19" s="78"/>
    </row>
    <row r="20" spans="2:13" ht="19.149999999999999" customHeight="1">
      <c r="B20" s="16"/>
      <c r="C20" s="17" t="s">
        <v>4</v>
      </c>
      <c r="D20" s="12">
        <v>6783561.0999999996</v>
      </c>
      <c r="E20" s="12">
        <v>6732064.4000000004</v>
      </c>
      <c r="F20" s="12">
        <v>6751015.7000000002</v>
      </c>
      <c r="G20" s="12">
        <v>6751015.7000000002</v>
      </c>
      <c r="H20" s="12">
        <v>6751015.7000000002</v>
      </c>
      <c r="I20" s="12">
        <v>6751015.7000000002</v>
      </c>
      <c r="J20" s="78"/>
      <c r="K20" s="78"/>
      <c r="L20" s="78"/>
      <c r="M20" s="85"/>
    </row>
    <row r="21" spans="2:13" ht="14.25" hidden="1" customHeight="1">
      <c r="B21" s="16"/>
      <c r="C21" s="11" t="s">
        <v>13</v>
      </c>
      <c r="D21" s="12"/>
      <c r="E21" s="12">
        <v>2374322.7000000002</v>
      </c>
      <c r="F21" s="12">
        <v>2374322.7000000002</v>
      </c>
      <c r="G21" s="12">
        <v>2374322.7000000002</v>
      </c>
      <c r="H21" s="12"/>
      <c r="I21" s="12"/>
      <c r="J21" s="78"/>
      <c r="K21" s="78"/>
      <c r="L21" s="78"/>
      <c r="M21" s="85"/>
    </row>
    <row r="22" spans="2:13" ht="21" customHeight="1">
      <c r="B22" s="55" t="s">
        <v>6</v>
      </c>
      <c r="C22" s="56" t="s">
        <v>29</v>
      </c>
      <c r="D22" s="57">
        <f>D24+D26</f>
        <v>779998.60000000009</v>
      </c>
      <c r="E22" s="57">
        <f t="shared" ref="E22:I22" si="2">E24+E26</f>
        <v>798680.4</v>
      </c>
      <c r="F22" s="57">
        <f>F24+F26</f>
        <v>773723.2</v>
      </c>
      <c r="G22" s="57">
        <f t="shared" si="2"/>
        <v>808723.2</v>
      </c>
      <c r="H22" s="57">
        <f t="shared" si="2"/>
        <v>843723.2</v>
      </c>
      <c r="I22" s="57">
        <f t="shared" si="2"/>
        <v>863723.2</v>
      </c>
      <c r="J22" s="78"/>
      <c r="K22" s="78"/>
      <c r="L22" s="78"/>
      <c r="M22" s="85"/>
    </row>
    <row r="23" spans="2:13" ht="16.149999999999999" customHeight="1">
      <c r="B23" s="16"/>
      <c r="C23" s="76" t="s">
        <v>2</v>
      </c>
      <c r="D23" s="12"/>
      <c r="E23" s="12"/>
      <c r="F23" s="12"/>
      <c r="G23" s="12"/>
      <c r="H23" s="12"/>
      <c r="I23" s="12"/>
      <c r="J23" s="78"/>
      <c r="K23" s="78"/>
      <c r="L23" s="78"/>
      <c r="M23" s="85"/>
    </row>
    <row r="24" spans="2:13" ht="17.25" customHeight="1">
      <c r="B24" s="49"/>
      <c r="C24" s="17" t="s">
        <v>3</v>
      </c>
      <c r="D24" s="12">
        <v>350341.2</v>
      </c>
      <c r="E24" s="12">
        <v>369125</v>
      </c>
      <c r="F24" s="12">
        <v>369125</v>
      </c>
      <c r="G24" s="12">
        <f>369125+35000</f>
        <v>404125</v>
      </c>
      <c r="H24" s="12">
        <f>369125+70000</f>
        <v>439125</v>
      </c>
      <c r="I24" s="12">
        <f>369125+90000</f>
        <v>459125</v>
      </c>
      <c r="J24" s="78"/>
      <c r="K24" s="78"/>
      <c r="L24" s="78"/>
      <c r="M24" s="85"/>
    </row>
    <row r="25" spans="2:13" ht="15.75" hidden="1">
      <c r="B25" s="16"/>
      <c r="C25" s="17" t="s">
        <v>4</v>
      </c>
      <c r="D25" s="12"/>
      <c r="E25" s="12"/>
      <c r="F25" s="12"/>
      <c r="G25" s="12"/>
      <c r="H25" s="12"/>
      <c r="I25" s="12"/>
      <c r="J25" s="78"/>
      <c r="K25" s="78"/>
      <c r="L25" s="78"/>
      <c r="M25" s="85"/>
    </row>
    <row r="26" spans="2:13" ht="15.75">
      <c r="B26" s="16"/>
      <c r="C26" s="17" t="s">
        <v>4</v>
      </c>
      <c r="D26" s="12">
        <v>429657.4</v>
      </c>
      <c r="E26" s="12">
        <v>429555.4</v>
      </c>
      <c r="F26" s="12">
        <v>404598.2</v>
      </c>
      <c r="G26" s="12">
        <v>404598.2</v>
      </c>
      <c r="H26" s="12">
        <v>404598.2</v>
      </c>
      <c r="I26" s="12">
        <v>404598.2</v>
      </c>
      <c r="J26" s="78"/>
      <c r="K26" s="78"/>
      <c r="L26" s="78"/>
      <c r="M26" s="85"/>
    </row>
    <row r="27" spans="2:13" ht="33.6" customHeight="1">
      <c r="B27" s="55" t="s">
        <v>5</v>
      </c>
      <c r="C27" s="56" t="s">
        <v>30</v>
      </c>
      <c r="D27" s="57">
        <f>D29+D31</f>
        <v>129442.3</v>
      </c>
      <c r="E27" s="57">
        <f t="shared" ref="E27" si="3">E29+E31</f>
        <v>131615.70000000001</v>
      </c>
      <c r="F27" s="57">
        <f>F29+F31</f>
        <v>124891.1</v>
      </c>
      <c r="G27" s="57">
        <v>129610.3</v>
      </c>
      <c r="H27" s="57">
        <v>134794.70000000001</v>
      </c>
      <c r="I27" s="57">
        <v>140186.5</v>
      </c>
      <c r="J27" s="98"/>
      <c r="K27" s="99"/>
      <c r="L27" s="99"/>
      <c r="M27" s="85"/>
    </row>
    <row r="28" spans="2:13" ht="16.149999999999999" customHeight="1">
      <c r="B28" s="16"/>
      <c r="C28" s="76" t="s">
        <v>2</v>
      </c>
      <c r="D28" s="12"/>
      <c r="E28" s="12"/>
      <c r="F28" s="12"/>
      <c r="G28" s="12"/>
      <c r="H28" s="12"/>
      <c r="I28" s="12"/>
      <c r="M28" s="85"/>
    </row>
    <row r="29" spans="2:13" ht="18.600000000000001" customHeight="1">
      <c r="B29" s="49"/>
      <c r="C29" s="17" t="s">
        <v>3</v>
      </c>
      <c r="D29" s="12">
        <v>121028</v>
      </c>
      <c r="E29" s="12">
        <v>124577.1</v>
      </c>
      <c r="F29" s="12">
        <v>117852.5</v>
      </c>
      <c r="G29" s="12">
        <f>G27-G31</f>
        <v>122571.7</v>
      </c>
      <c r="H29" s="12">
        <f t="shared" ref="H29" si="4">H27-H31</f>
        <v>127756.1</v>
      </c>
      <c r="I29" s="12">
        <f>I27-I31</f>
        <v>133147.9</v>
      </c>
      <c r="J29" s="78"/>
      <c r="K29" s="78"/>
      <c r="L29" s="78"/>
      <c r="M29" s="85"/>
    </row>
    <row r="30" spans="2:13" s="7" customFormat="1" ht="15.6" hidden="1" customHeight="1">
      <c r="B30" s="16"/>
      <c r="C30" s="17" t="s">
        <v>4</v>
      </c>
      <c r="D30" s="12"/>
      <c r="E30" s="12"/>
      <c r="F30" s="12"/>
      <c r="G30" s="12"/>
      <c r="H30" s="12"/>
      <c r="I30" s="12"/>
      <c r="J30" s="78"/>
      <c r="K30" s="78"/>
      <c r="L30" s="78"/>
      <c r="M30" s="85"/>
    </row>
    <row r="31" spans="2:13" s="7" customFormat="1" ht="17.45" customHeight="1">
      <c r="B31" s="16"/>
      <c r="C31" s="17" t="s">
        <v>4</v>
      </c>
      <c r="D31" s="12">
        <v>8414.2999999999993</v>
      </c>
      <c r="E31" s="12">
        <v>7038.6</v>
      </c>
      <c r="F31" s="12">
        <v>7038.6</v>
      </c>
      <c r="G31" s="12">
        <v>7038.6</v>
      </c>
      <c r="H31" s="12">
        <v>7038.6</v>
      </c>
      <c r="I31" s="12">
        <v>7038.6</v>
      </c>
      <c r="J31" s="78"/>
      <c r="K31" s="78"/>
      <c r="L31" s="78"/>
      <c r="M31" s="85"/>
    </row>
    <row r="32" spans="2:13" s="7" customFormat="1" ht="31.15" customHeight="1">
      <c r="B32" s="55" t="s">
        <v>15</v>
      </c>
      <c r="C32" s="56" t="s">
        <v>31</v>
      </c>
      <c r="D32" s="57">
        <f>D36+D37</f>
        <v>247431.7</v>
      </c>
      <c r="E32" s="57">
        <f t="shared" ref="E32:I32" si="5">E36+E37</f>
        <v>259531.4</v>
      </c>
      <c r="F32" s="57">
        <f t="shared" si="5"/>
        <v>306861.3</v>
      </c>
      <c r="G32" s="57">
        <f t="shared" si="5"/>
        <v>316861.3</v>
      </c>
      <c r="H32" s="57">
        <f t="shared" si="5"/>
        <v>321861.3</v>
      </c>
      <c r="I32" s="57">
        <f t="shared" si="5"/>
        <v>326861.3</v>
      </c>
      <c r="J32" s="78"/>
      <c r="K32" s="78"/>
      <c r="L32" s="78"/>
      <c r="M32" s="85"/>
    </row>
    <row r="33" spans="2:13" s="7" customFormat="1" ht="13.15" customHeight="1">
      <c r="B33" s="16"/>
      <c r="C33" s="76" t="s">
        <v>2</v>
      </c>
      <c r="D33" s="12"/>
      <c r="E33" s="12"/>
      <c r="F33" s="12"/>
      <c r="G33" s="12"/>
      <c r="H33" s="12"/>
      <c r="I33" s="12"/>
      <c r="J33" s="78"/>
      <c r="K33" s="78"/>
      <c r="L33" s="78"/>
      <c r="M33" s="85"/>
    </row>
    <row r="34" spans="2:13" s="7" customFormat="1" ht="14.45" customHeight="1">
      <c r="B34" s="36"/>
      <c r="C34" s="37"/>
      <c r="D34" s="38"/>
      <c r="E34" s="38"/>
      <c r="F34" s="38"/>
      <c r="G34" s="38"/>
      <c r="H34" s="45"/>
      <c r="I34" s="92" t="s">
        <v>55</v>
      </c>
      <c r="J34" s="78"/>
      <c r="K34" s="78"/>
      <c r="L34" s="78"/>
      <c r="M34" s="85"/>
    </row>
    <row r="35" spans="2:13" s="7" customFormat="1">
      <c r="B35" s="40" t="s">
        <v>7</v>
      </c>
      <c r="C35" s="40">
        <v>2</v>
      </c>
      <c r="D35" s="40">
        <v>3</v>
      </c>
      <c r="E35" s="40">
        <v>4</v>
      </c>
      <c r="F35" s="40">
        <v>5</v>
      </c>
      <c r="G35" s="40" t="s">
        <v>17</v>
      </c>
      <c r="H35" s="40" t="s">
        <v>18</v>
      </c>
      <c r="I35" s="41" t="s">
        <v>19</v>
      </c>
      <c r="J35" s="78"/>
      <c r="K35" s="78"/>
      <c r="L35" s="78"/>
      <c r="M35" s="85"/>
    </row>
    <row r="36" spans="2:13" s="7" customFormat="1" ht="17.45" customHeight="1">
      <c r="B36" s="49"/>
      <c r="C36" s="17" t="s">
        <v>3</v>
      </c>
      <c r="D36" s="12">
        <v>159082.5</v>
      </c>
      <c r="E36" s="12">
        <v>158560.9</v>
      </c>
      <c r="F36" s="12">
        <v>158560.9</v>
      </c>
      <c r="G36" s="12">
        <f>158560.9+10000</f>
        <v>168560.9</v>
      </c>
      <c r="H36" s="12">
        <f>158560.9+15000</f>
        <v>173560.9</v>
      </c>
      <c r="I36" s="12">
        <f>158560.9+20000</f>
        <v>178560.9</v>
      </c>
      <c r="J36" s="78"/>
      <c r="K36" s="78"/>
      <c r="L36" s="78"/>
      <c r="M36" s="85"/>
    </row>
    <row r="37" spans="2:13" s="7" customFormat="1" ht="17.45" customHeight="1">
      <c r="B37" s="49"/>
      <c r="C37" s="17" t="s">
        <v>4</v>
      </c>
      <c r="D37" s="12">
        <v>88349.2</v>
      </c>
      <c r="E37" s="12">
        <v>100970.5</v>
      </c>
      <c r="F37" s="12">
        <v>148300.4</v>
      </c>
      <c r="G37" s="12">
        <v>148300.4</v>
      </c>
      <c r="H37" s="12">
        <v>148300.4</v>
      </c>
      <c r="I37" s="12">
        <v>148300.4</v>
      </c>
      <c r="J37" s="78"/>
      <c r="K37" s="78"/>
      <c r="L37" s="78"/>
      <c r="M37" s="85"/>
    </row>
    <row r="38" spans="2:13" s="7" customFormat="1" ht="30.75" customHeight="1">
      <c r="B38" s="55" t="s">
        <v>16</v>
      </c>
      <c r="C38" s="56" t="s">
        <v>38</v>
      </c>
      <c r="D38" s="57">
        <f t="shared" ref="D38:I38" si="6">D40+D43</f>
        <v>69916.100000000006</v>
      </c>
      <c r="E38" s="57">
        <f t="shared" si="6"/>
        <v>88639.7</v>
      </c>
      <c r="F38" s="57">
        <f t="shared" si="6"/>
        <v>88639.7</v>
      </c>
      <c r="G38" s="57">
        <f t="shared" si="6"/>
        <v>93639.7</v>
      </c>
      <c r="H38" s="57">
        <f t="shared" si="6"/>
        <v>98639.7</v>
      </c>
      <c r="I38" s="57">
        <f t="shared" si="6"/>
        <v>108639.7</v>
      </c>
      <c r="J38" s="78"/>
      <c r="K38" s="78"/>
      <c r="L38" s="78"/>
      <c r="M38" s="85"/>
    </row>
    <row r="39" spans="2:13" s="7" customFormat="1" ht="16.149999999999999" customHeight="1">
      <c r="B39" s="16"/>
      <c r="C39" s="76" t="s">
        <v>2</v>
      </c>
      <c r="D39" s="12"/>
      <c r="E39" s="12"/>
      <c r="F39" s="12"/>
      <c r="G39" s="12"/>
      <c r="H39" s="12"/>
      <c r="I39" s="12"/>
      <c r="J39" s="78"/>
      <c r="K39" s="78"/>
      <c r="L39" s="78"/>
      <c r="M39" s="25"/>
    </row>
    <row r="40" spans="2:13" s="7" customFormat="1" ht="15.75" customHeight="1">
      <c r="B40" s="49"/>
      <c r="C40" s="17" t="s">
        <v>3</v>
      </c>
      <c r="D40" s="12">
        <v>69916.100000000006</v>
      </c>
      <c r="E40" s="12">
        <v>88639.7</v>
      </c>
      <c r="F40" s="12">
        <v>88639.7</v>
      </c>
      <c r="G40" s="12">
        <f>88639.7+5000</f>
        <v>93639.7</v>
      </c>
      <c r="H40" s="12">
        <f>88639.7+10000</f>
        <v>98639.7</v>
      </c>
      <c r="I40" s="12">
        <f>88639.7+20000</f>
        <v>108639.7</v>
      </c>
      <c r="J40" s="78"/>
      <c r="K40" s="78"/>
      <c r="L40" s="78"/>
      <c r="M40" s="25"/>
    </row>
    <row r="41" spans="2:13" s="7" customFormat="1" ht="15.6" hidden="1" customHeight="1">
      <c r="B41" s="16"/>
      <c r="C41" s="11" t="s">
        <v>13</v>
      </c>
      <c r="D41" s="12"/>
      <c r="E41" s="12"/>
      <c r="F41" s="12"/>
      <c r="G41" s="12"/>
      <c r="H41" s="12"/>
      <c r="I41" s="12"/>
      <c r="J41" s="78"/>
      <c r="K41" s="78"/>
      <c r="L41" s="78"/>
      <c r="M41" s="25"/>
    </row>
    <row r="42" spans="2:13" s="7" customFormat="1" ht="15.6" hidden="1" customHeight="1">
      <c r="B42" s="16"/>
      <c r="C42" s="11" t="s">
        <v>12</v>
      </c>
      <c r="D42" s="12"/>
      <c r="E42" s="12"/>
      <c r="F42" s="12"/>
      <c r="G42" s="12"/>
      <c r="H42" s="12"/>
      <c r="I42" s="12"/>
      <c r="J42" s="78"/>
      <c r="K42" s="78"/>
      <c r="L42" s="78"/>
      <c r="M42" s="25"/>
    </row>
    <row r="43" spans="2:13" s="7" customFormat="1" ht="15.75" customHeight="1">
      <c r="B43" s="16"/>
      <c r="C43" s="17" t="s">
        <v>4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78"/>
      <c r="K43" s="78"/>
      <c r="L43" s="78"/>
      <c r="M43" s="25"/>
    </row>
    <row r="44" spans="2:13" s="7" customFormat="1" ht="15.6" hidden="1" customHeight="1">
      <c r="B44" s="15"/>
      <c r="C44" s="11" t="s">
        <v>14</v>
      </c>
      <c r="D44" s="12"/>
      <c r="E44" s="12">
        <v>103926.8</v>
      </c>
      <c r="F44" s="12">
        <v>103926.8</v>
      </c>
      <c r="G44" s="12">
        <v>103926.8</v>
      </c>
      <c r="H44" s="12"/>
      <c r="I44" s="12"/>
      <c r="J44" s="78"/>
      <c r="K44" s="78"/>
      <c r="L44" s="78"/>
      <c r="M44" s="25"/>
    </row>
    <row r="45" spans="2:13" s="7" customFormat="1" ht="19.149999999999999" customHeight="1">
      <c r="B45" s="55" t="s">
        <v>17</v>
      </c>
      <c r="C45" s="56" t="s">
        <v>32</v>
      </c>
      <c r="D45" s="57">
        <f t="shared" ref="D45:I45" si="7">D47+D48</f>
        <v>547741.60000000009</v>
      </c>
      <c r="E45" s="57">
        <f t="shared" si="7"/>
        <v>102382</v>
      </c>
      <c r="F45" s="57">
        <f t="shared" si="7"/>
        <v>109212.6</v>
      </c>
      <c r="G45" s="57">
        <f>G47+G48</f>
        <v>109212.6</v>
      </c>
      <c r="H45" s="57">
        <f>H47+H48</f>
        <v>109212.6</v>
      </c>
      <c r="I45" s="57">
        <f t="shared" si="7"/>
        <v>109212.6</v>
      </c>
      <c r="J45" s="78"/>
      <c r="K45" s="78"/>
      <c r="L45" s="78"/>
      <c r="M45" s="25"/>
    </row>
    <row r="46" spans="2:13" s="7" customFormat="1" ht="16.899999999999999" customHeight="1">
      <c r="B46" s="16"/>
      <c r="C46" s="76" t="s">
        <v>2</v>
      </c>
      <c r="D46" s="12"/>
      <c r="E46" s="12"/>
      <c r="F46" s="12"/>
      <c r="G46" s="12"/>
      <c r="H46" s="12"/>
      <c r="I46" s="12"/>
      <c r="J46" s="78"/>
      <c r="K46" s="78"/>
      <c r="L46" s="78"/>
      <c r="M46" s="25"/>
    </row>
    <row r="47" spans="2:13" s="7" customFormat="1" ht="18" customHeight="1">
      <c r="B47" s="49"/>
      <c r="C47" s="17" t="s">
        <v>3</v>
      </c>
      <c r="D47" s="12">
        <v>185445.2</v>
      </c>
      <c r="E47" s="12">
        <v>102382</v>
      </c>
      <c r="F47" s="12">
        <v>109212.6</v>
      </c>
      <c r="G47" s="12">
        <v>109212.6</v>
      </c>
      <c r="H47" s="12">
        <v>109212.6</v>
      </c>
      <c r="I47" s="12">
        <v>109212.6</v>
      </c>
      <c r="J47" s="78"/>
      <c r="K47" s="78"/>
      <c r="L47" s="78"/>
      <c r="M47" s="25"/>
    </row>
    <row r="48" spans="2:13" s="7" customFormat="1" ht="18.75" customHeight="1">
      <c r="B48" s="16"/>
      <c r="C48" s="17" t="s">
        <v>4</v>
      </c>
      <c r="D48" s="12">
        <v>362296.4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78"/>
      <c r="K48" s="78"/>
      <c r="L48" s="78"/>
      <c r="M48" s="25"/>
    </row>
    <row r="49" spans="2:13" ht="15.6" hidden="1" customHeight="1">
      <c r="B49" s="15"/>
      <c r="C49" s="11" t="s">
        <v>13</v>
      </c>
      <c r="D49" s="12"/>
      <c r="E49" s="12">
        <v>1387.3</v>
      </c>
      <c r="F49" s="12">
        <v>1387.3</v>
      </c>
      <c r="G49" s="12">
        <v>1387.3</v>
      </c>
      <c r="H49" s="12"/>
      <c r="I49" s="12"/>
      <c r="J49" s="78"/>
      <c r="K49" s="78"/>
      <c r="L49" s="78"/>
    </row>
    <row r="50" spans="2:13" ht="30" customHeight="1">
      <c r="B50" s="55" t="s">
        <v>18</v>
      </c>
      <c r="C50" s="56" t="s">
        <v>53</v>
      </c>
      <c r="D50" s="57">
        <f t="shared" ref="D50:I50" si="8">D52+D56</f>
        <v>1798927.2</v>
      </c>
      <c r="E50" s="57">
        <f t="shared" si="8"/>
        <v>1811480.2</v>
      </c>
      <c r="F50" s="57">
        <f t="shared" si="8"/>
        <v>1813636.5</v>
      </c>
      <c r="G50" s="57">
        <f t="shared" si="8"/>
        <v>1883636.5</v>
      </c>
      <c r="H50" s="57">
        <f t="shared" si="8"/>
        <v>1953636.5</v>
      </c>
      <c r="I50" s="57">
        <f t="shared" si="8"/>
        <v>2093636.5</v>
      </c>
      <c r="J50" s="78"/>
      <c r="K50" s="78"/>
      <c r="L50" s="78"/>
    </row>
    <row r="51" spans="2:13" ht="15" customHeight="1">
      <c r="B51" s="16"/>
      <c r="C51" s="76" t="s">
        <v>2</v>
      </c>
      <c r="D51" s="12"/>
      <c r="E51" s="12"/>
      <c r="F51" s="12"/>
      <c r="G51" s="12"/>
      <c r="H51" s="12"/>
      <c r="I51" s="12"/>
      <c r="J51" s="78"/>
      <c r="K51" s="78"/>
      <c r="L51" s="78"/>
    </row>
    <row r="52" spans="2:13" ht="18.600000000000001" customHeight="1">
      <c r="B52" s="49"/>
      <c r="C52" s="17" t="s">
        <v>3</v>
      </c>
      <c r="D52" s="12">
        <v>1031185.2</v>
      </c>
      <c r="E52" s="12">
        <v>1209520.2</v>
      </c>
      <c r="F52" s="12">
        <v>1209520.2</v>
      </c>
      <c r="G52" s="12">
        <f>1209520.2+70000</f>
        <v>1279520.2</v>
      </c>
      <c r="H52" s="12">
        <f>1209520.2+140000</f>
        <v>1349520.2</v>
      </c>
      <c r="I52" s="12">
        <f>1209520.2+280000</f>
        <v>1489520.2</v>
      </c>
      <c r="J52" s="78"/>
      <c r="K52" s="78"/>
      <c r="L52" s="78"/>
    </row>
    <row r="53" spans="2:13" ht="3" hidden="1" customHeight="1">
      <c r="B53" s="16"/>
      <c r="C53" s="11" t="s">
        <v>13</v>
      </c>
      <c r="D53" s="12"/>
      <c r="E53" s="12"/>
      <c r="F53" s="12"/>
      <c r="G53" s="12"/>
      <c r="H53" s="12"/>
      <c r="I53" s="12"/>
      <c r="J53" s="78"/>
      <c r="K53" s="78"/>
      <c r="L53" s="78"/>
    </row>
    <row r="54" spans="2:13" ht="15.75" hidden="1" customHeight="1">
      <c r="B54" s="16"/>
      <c r="C54" s="11" t="s">
        <v>12</v>
      </c>
      <c r="D54" s="12"/>
      <c r="E54" s="12"/>
      <c r="F54" s="12"/>
      <c r="G54" s="12"/>
      <c r="H54" s="12"/>
      <c r="I54" s="12"/>
      <c r="J54" s="78"/>
      <c r="K54" s="78"/>
      <c r="L54" s="78"/>
    </row>
    <row r="55" spans="2:13" ht="15.6" hidden="1" customHeight="1">
      <c r="B55" s="16"/>
      <c r="C55" s="17" t="s">
        <v>4</v>
      </c>
      <c r="D55" s="12"/>
      <c r="E55" s="12"/>
      <c r="F55" s="12"/>
      <c r="G55" s="12"/>
      <c r="H55" s="12"/>
      <c r="I55" s="12"/>
      <c r="J55" s="78"/>
      <c r="K55" s="78"/>
      <c r="L55" s="78"/>
    </row>
    <row r="56" spans="2:13" ht="20.45" customHeight="1">
      <c r="B56" s="16"/>
      <c r="C56" s="17" t="s">
        <v>4</v>
      </c>
      <c r="D56" s="12">
        <v>767742</v>
      </c>
      <c r="E56" s="12">
        <v>601960</v>
      </c>
      <c r="F56" s="12">
        <v>604116.30000000005</v>
      </c>
      <c r="G56" s="12">
        <v>604116.30000000005</v>
      </c>
      <c r="H56" s="12">
        <v>604116.30000000005</v>
      </c>
      <c r="I56" s="12">
        <v>604116.30000000005</v>
      </c>
      <c r="J56" s="78"/>
      <c r="K56" s="78"/>
      <c r="L56" s="78"/>
    </row>
    <row r="57" spans="2:13" ht="32.25" customHeight="1">
      <c r="B57" s="55" t="s">
        <v>19</v>
      </c>
      <c r="C57" s="56" t="s">
        <v>33</v>
      </c>
      <c r="D57" s="57">
        <f t="shared" ref="D57:I57" si="9">D59+D60</f>
        <v>900</v>
      </c>
      <c r="E57" s="57">
        <f t="shared" si="9"/>
        <v>900</v>
      </c>
      <c r="F57" s="57">
        <f t="shared" si="9"/>
        <v>900</v>
      </c>
      <c r="G57" s="57">
        <f t="shared" si="9"/>
        <v>900</v>
      </c>
      <c r="H57" s="57">
        <f t="shared" si="9"/>
        <v>900</v>
      </c>
      <c r="I57" s="57">
        <f t="shared" si="9"/>
        <v>900</v>
      </c>
      <c r="J57" s="78"/>
      <c r="K57" s="78"/>
      <c r="L57" s="78"/>
    </row>
    <row r="58" spans="2:13" s="7" customFormat="1" ht="15.75" customHeight="1">
      <c r="B58" s="16"/>
      <c r="C58" s="76" t="s">
        <v>2</v>
      </c>
      <c r="D58" s="12"/>
      <c r="E58" s="12"/>
      <c r="F58" s="12"/>
      <c r="G58" s="12"/>
      <c r="H58" s="12"/>
      <c r="I58" s="12"/>
      <c r="J58" s="78"/>
      <c r="K58" s="78"/>
      <c r="L58" s="78"/>
      <c r="M58" s="25"/>
    </row>
    <row r="59" spans="2:13" s="7" customFormat="1" ht="19.899999999999999" customHeight="1">
      <c r="B59" s="49"/>
      <c r="C59" s="17" t="s">
        <v>3</v>
      </c>
      <c r="D59" s="12">
        <v>900</v>
      </c>
      <c r="E59" s="12">
        <v>900</v>
      </c>
      <c r="F59" s="12">
        <v>900</v>
      </c>
      <c r="G59" s="12">
        <v>900</v>
      </c>
      <c r="H59" s="12">
        <v>900</v>
      </c>
      <c r="I59" s="12">
        <v>900</v>
      </c>
      <c r="J59" s="78"/>
      <c r="K59" s="78"/>
      <c r="L59" s="78"/>
      <c r="M59" s="25"/>
    </row>
    <row r="60" spans="2:13" s="7" customFormat="1" ht="15.6" hidden="1" customHeight="1">
      <c r="B60" s="15"/>
      <c r="C60" s="17" t="s">
        <v>4</v>
      </c>
      <c r="D60" s="10"/>
      <c r="E60" s="10"/>
      <c r="F60" s="10"/>
      <c r="G60" s="10"/>
      <c r="H60" s="10"/>
      <c r="I60" s="10"/>
      <c r="J60" s="78"/>
      <c r="K60" s="78"/>
      <c r="L60" s="78"/>
      <c r="M60" s="25"/>
    </row>
    <row r="61" spans="2:13" s="7" customFormat="1" ht="31.9" customHeight="1">
      <c r="B61" s="55" t="s">
        <v>20</v>
      </c>
      <c r="C61" s="56" t="s">
        <v>34</v>
      </c>
      <c r="D61" s="57">
        <f>D63+D64</f>
        <v>15090.5</v>
      </c>
      <c r="E61" s="57">
        <f t="shared" ref="E61:I61" si="10">E63+E64</f>
        <v>15090.5</v>
      </c>
      <c r="F61" s="57">
        <f t="shared" si="10"/>
        <v>15090.5</v>
      </c>
      <c r="G61" s="57">
        <f t="shared" si="10"/>
        <v>15090.5</v>
      </c>
      <c r="H61" s="57">
        <f t="shared" si="10"/>
        <v>15090.5</v>
      </c>
      <c r="I61" s="57">
        <f t="shared" si="10"/>
        <v>15090.5</v>
      </c>
      <c r="J61" s="78"/>
      <c r="K61" s="78"/>
      <c r="L61" s="78"/>
      <c r="M61" s="25"/>
    </row>
    <row r="62" spans="2:13" s="7" customFormat="1" ht="15.6" customHeight="1">
      <c r="B62" s="16"/>
      <c r="C62" s="76" t="s">
        <v>2</v>
      </c>
      <c r="D62" s="12"/>
      <c r="E62" s="12"/>
      <c r="F62" s="12"/>
      <c r="G62" s="12"/>
      <c r="H62" s="12"/>
      <c r="I62" s="12"/>
      <c r="J62" s="78"/>
      <c r="K62" s="78"/>
      <c r="L62" s="78"/>
      <c r="M62" s="25"/>
    </row>
    <row r="63" spans="2:13" s="7" customFormat="1" ht="16.5" customHeight="1">
      <c r="B63" s="49"/>
      <c r="C63" s="17" t="s">
        <v>3</v>
      </c>
      <c r="D63" s="12">
        <v>15090.5</v>
      </c>
      <c r="E63" s="12">
        <v>15090.5</v>
      </c>
      <c r="F63" s="12">
        <v>15090.5</v>
      </c>
      <c r="G63" s="12">
        <v>15090.5</v>
      </c>
      <c r="H63" s="12">
        <v>15090.5</v>
      </c>
      <c r="I63" s="12">
        <v>15090.5</v>
      </c>
      <c r="J63" s="78"/>
      <c r="K63" s="78"/>
      <c r="L63" s="78"/>
      <c r="M63" s="25"/>
    </row>
    <row r="64" spans="2:13" s="7" customFormat="1" ht="16.899999999999999" customHeight="1">
      <c r="B64" s="15"/>
      <c r="C64" s="17" t="s">
        <v>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78"/>
      <c r="K64" s="78"/>
      <c r="L64" s="78"/>
      <c r="M64" s="25"/>
    </row>
    <row r="65" spans="2:13" s="7" customFormat="1" ht="30.75" customHeight="1">
      <c r="B65" s="55" t="s">
        <v>21</v>
      </c>
      <c r="C65" s="56" t="s">
        <v>35</v>
      </c>
      <c r="D65" s="57">
        <f t="shared" ref="D65:G65" si="11">D70</f>
        <v>45050.400000000001</v>
      </c>
      <c r="E65" s="57">
        <f t="shared" si="11"/>
        <v>34000</v>
      </c>
      <c r="F65" s="57">
        <f t="shared" si="11"/>
        <v>34000</v>
      </c>
      <c r="G65" s="57">
        <f t="shared" si="11"/>
        <v>39000</v>
      </c>
      <c r="H65" s="57">
        <f>H70</f>
        <v>41000</v>
      </c>
      <c r="I65" s="57">
        <f>I70</f>
        <v>43000</v>
      </c>
      <c r="J65" s="78"/>
      <c r="K65" s="78"/>
      <c r="L65" s="78"/>
      <c r="M65" s="25"/>
    </row>
    <row r="66" spans="2:13" ht="13.15" customHeight="1">
      <c r="C66" s="46"/>
      <c r="D66" s="46"/>
      <c r="E66" s="46"/>
      <c r="F66" s="46"/>
      <c r="G66" s="46"/>
      <c r="H66" s="45"/>
      <c r="I66" s="46"/>
      <c r="J66" s="78"/>
      <c r="K66" s="78"/>
      <c r="L66" s="78"/>
    </row>
    <row r="67" spans="2:13" ht="13.9" customHeight="1">
      <c r="C67" s="46"/>
      <c r="D67" s="46"/>
      <c r="E67" s="46"/>
      <c r="F67" s="46"/>
      <c r="G67" s="46"/>
      <c r="H67" s="45"/>
      <c r="I67" s="47">
        <v>19</v>
      </c>
      <c r="J67" s="78"/>
      <c r="K67" s="78"/>
      <c r="L67" s="78"/>
    </row>
    <row r="68" spans="2:13" s="7" customFormat="1">
      <c r="B68" s="40" t="s">
        <v>7</v>
      </c>
      <c r="C68" s="40">
        <v>2</v>
      </c>
      <c r="D68" s="40">
        <v>3</v>
      </c>
      <c r="E68" s="40">
        <v>4</v>
      </c>
      <c r="F68" s="40">
        <v>5</v>
      </c>
      <c r="G68" s="40" t="s">
        <v>17</v>
      </c>
      <c r="H68" s="40" t="s">
        <v>18</v>
      </c>
      <c r="I68" s="41" t="s">
        <v>19</v>
      </c>
      <c r="J68" s="78"/>
      <c r="K68" s="78"/>
      <c r="L68" s="78"/>
      <c r="M68" s="25"/>
    </row>
    <row r="69" spans="2:13" s="7" customFormat="1" ht="15.75" customHeight="1">
      <c r="B69" s="15"/>
      <c r="C69" s="76" t="s">
        <v>2</v>
      </c>
      <c r="D69" s="12"/>
      <c r="E69" s="12"/>
      <c r="F69" s="12"/>
      <c r="G69" s="12"/>
      <c r="H69" s="12"/>
      <c r="I69" s="12"/>
      <c r="J69" s="78"/>
      <c r="K69" s="78"/>
      <c r="L69" s="78"/>
      <c r="M69" s="25"/>
    </row>
    <row r="70" spans="2:13" s="7" customFormat="1" ht="21" customHeight="1">
      <c r="B70" s="42"/>
      <c r="C70" s="17" t="s">
        <v>3</v>
      </c>
      <c r="D70" s="12">
        <v>45050.400000000001</v>
      </c>
      <c r="E70" s="12">
        <v>34000</v>
      </c>
      <c r="F70" s="12">
        <v>34000</v>
      </c>
      <c r="G70" s="12">
        <f>34000+5000</f>
        <v>39000</v>
      </c>
      <c r="H70" s="12">
        <f>34000+7000</f>
        <v>41000</v>
      </c>
      <c r="I70" s="12">
        <f>34000+9000</f>
        <v>43000</v>
      </c>
      <c r="J70" s="78"/>
      <c r="K70" s="78"/>
      <c r="L70" s="78"/>
      <c r="M70" s="25"/>
    </row>
    <row r="71" spans="2:13" s="7" customFormat="1" ht="23.25" hidden="1" customHeight="1">
      <c r="B71" s="3"/>
      <c r="C71" s="43" t="s">
        <v>4</v>
      </c>
      <c r="D71" s="4"/>
      <c r="E71" s="4"/>
      <c r="F71" s="4"/>
      <c r="G71" s="4"/>
      <c r="H71" s="4"/>
      <c r="I71" s="4"/>
      <c r="J71" s="78"/>
      <c r="K71" s="78"/>
      <c r="L71" s="78"/>
      <c r="M71" s="25"/>
    </row>
    <row r="72" spans="2:13" s="7" customFormat="1" ht="36" customHeight="1">
      <c r="B72" s="55" t="s">
        <v>22</v>
      </c>
      <c r="C72" s="56" t="s">
        <v>36</v>
      </c>
      <c r="D72" s="57">
        <f>D74+D75</f>
        <v>783786.10000000009</v>
      </c>
      <c r="E72" s="57">
        <f t="shared" ref="E72:I72" si="12">E74+E75</f>
        <v>583591</v>
      </c>
      <c r="F72" s="57">
        <f t="shared" si="12"/>
        <v>621633.30000000005</v>
      </c>
      <c r="G72" s="57">
        <f t="shared" si="12"/>
        <v>681633.3</v>
      </c>
      <c r="H72" s="57">
        <f t="shared" si="12"/>
        <v>741633.3</v>
      </c>
      <c r="I72" s="57">
        <f t="shared" si="12"/>
        <v>801633.3</v>
      </c>
      <c r="J72" s="78"/>
      <c r="K72" s="78"/>
      <c r="L72" s="78"/>
      <c r="M72" s="25"/>
    </row>
    <row r="73" spans="2:13" s="7" customFormat="1" ht="14.45" customHeight="1">
      <c r="B73" s="15"/>
      <c r="C73" s="76" t="s">
        <v>2</v>
      </c>
      <c r="D73" s="12"/>
      <c r="E73" s="12"/>
      <c r="F73" s="12"/>
      <c r="G73" s="12"/>
      <c r="H73" s="12"/>
      <c r="I73" s="12"/>
      <c r="J73" s="78"/>
      <c r="K73" s="78"/>
      <c r="L73" s="78"/>
      <c r="M73" s="25"/>
    </row>
    <row r="74" spans="2:13" s="7" customFormat="1" ht="16.899999999999999" customHeight="1">
      <c r="B74" s="42"/>
      <c r="C74" s="17" t="s">
        <v>3</v>
      </c>
      <c r="D74" s="12">
        <v>649459.80000000005</v>
      </c>
      <c r="E74" s="12">
        <v>583591</v>
      </c>
      <c r="F74" s="12">
        <v>621633.30000000005</v>
      </c>
      <c r="G74" s="12">
        <f>621633.3+60000</f>
        <v>681633.3</v>
      </c>
      <c r="H74" s="12">
        <f>621633.3+120000</f>
        <v>741633.3</v>
      </c>
      <c r="I74" s="12">
        <f>621633.3+180000</f>
        <v>801633.3</v>
      </c>
      <c r="J74" s="78"/>
      <c r="K74" s="78"/>
      <c r="L74" s="78"/>
      <c r="M74" s="25"/>
    </row>
    <row r="75" spans="2:13" s="7" customFormat="1" ht="15.6" customHeight="1">
      <c r="B75" s="15"/>
      <c r="C75" s="17" t="s">
        <v>4</v>
      </c>
      <c r="D75" s="12">
        <v>134326.29999999999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78"/>
      <c r="K75" s="78"/>
      <c r="L75" s="78"/>
      <c r="M75" s="25"/>
    </row>
    <row r="76" spans="2:13" ht="32.450000000000003" customHeight="1">
      <c r="B76" s="55" t="s">
        <v>23</v>
      </c>
      <c r="C76" s="56" t="s">
        <v>37</v>
      </c>
      <c r="D76" s="57">
        <f>D78+D79</f>
        <v>3450.6</v>
      </c>
      <c r="E76" s="57">
        <f t="shared" ref="E76:I76" si="13">E78+E79</f>
        <v>3450.6</v>
      </c>
      <c r="F76" s="57">
        <f t="shared" si="13"/>
        <v>3450.6</v>
      </c>
      <c r="G76" s="57">
        <f t="shared" si="13"/>
        <v>3950.6</v>
      </c>
      <c r="H76" s="57">
        <f t="shared" si="13"/>
        <v>4050.6</v>
      </c>
      <c r="I76" s="57">
        <f t="shared" si="13"/>
        <v>4150.6000000000004</v>
      </c>
      <c r="J76" s="78"/>
      <c r="K76" s="78"/>
      <c r="L76" s="78"/>
    </row>
    <row r="77" spans="2:13" ht="18" customHeight="1">
      <c r="B77" s="15"/>
      <c r="C77" s="76" t="s">
        <v>2</v>
      </c>
      <c r="D77" s="12"/>
      <c r="E77" s="12"/>
      <c r="F77" s="12"/>
      <c r="G77" s="12"/>
      <c r="H77" s="50"/>
      <c r="I77" s="12"/>
      <c r="J77" s="78"/>
      <c r="K77" s="78"/>
      <c r="L77" s="78"/>
    </row>
    <row r="78" spans="2:13" ht="15" customHeight="1">
      <c r="B78" s="42"/>
      <c r="C78" s="17" t="s">
        <v>3</v>
      </c>
      <c r="D78" s="12">
        <v>3450.6</v>
      </c>
      <c r="E78" s="12">
        <v>3450.6</v>
      </c>
      <c r="F78" s="12">
        <v>3450.6</v>
      </c>
      <c r="G78" s="12">
        <f>3450.6+500</f>
        <v>3950.6</v>
      </c>
      <c r="H78" s="12">
        <f>3450.6+600</f>
        <v>4050.6</v>
      </c>
      <c r="I78" s="12">
        <f>3450.6+700</f>
        <v>4150.6000000000004</v>
      </c>
      <c r="J78" s="78"/>
      <c r="K78" s="78"/>
      <c r="L78" s="78"/>
    </row>
    <row r="79" spans="2:13" ht="19.899999999999999" hidden="1" customHeight="1">
      <c r="B79" s="15"/>
      <c r="C79" s="9" t="s">
        <v>4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78"/>
      <c r="K79" s="78"/>
      <c r="L79" s="78"/>
    </row>
    <row r="80" spans="2:13" ht="34.9" customHeight="1">
      <c r="B80" s="55" t="s">
        <v>24</v>
      </c>
      <c r="C80" s="56" t="s">
        <v>39</v>
      </c>
      <c r="D80" s="57">
        <f>D82</f>
        <v>3377.6</v>
      </c>
      <c r="E80" s="57">
        <f t="shared" ref="E80:I80" si="14">E82</f>
        <v>3377.6</v>
      </c>
      <c r="F80" s="57">
        <f t="shared" si="14"/>
        <v>3377.6</v>
      </c>
      <c r="G80" s="57">
        <f t="shared" si="14"/>
        <v>3877.6</v>
      </c>
      <c r="H80" s="57">
        <f>H82</f>
        <v>3977.6</v>
      </c>
      <c r="I80" s="57">
        <f t="shared" si="14"/>
        <v>4077.6</v>
      </c>
      <c r="J80" s="78"/>
      <c r="K80" s="78"/>
      <c r="L80" s="78"/>
    </row>
    <row r="81" spans="2:12" ht="15.75">
      <c r="B81" s="15"/>
      <c r="C81" s="76" t="s">
        <v>2</v>
      </c>
      <c r="D81" s="12"/>
      <c r="E81" s="12"/>
      <c r="F81" s="12"/>
      <c r="G81" s="12"/>
      <c r="H81" s="50"/>
      <c r="I81" s="12"/>
      <c r="J81" s="78"/>
      <c r="K81" s="78"/>
      <c r="L81" s="78"/>
    </row>
    <row r="82" spans="2:12" ht="18.600000000000001" customHeight="1">
      <c r="B82" s="42"/>
      <c r="C82" s="17" t="s">
        <v>3</v>
      </c>
      <c r="D82" s="12">
        <v>3377.6</v>
      </c>
      <c r="E82" s="12">
        <v>3377.6</v>
      </c>
      <c r="F82" s="12">
        <v>3377.6</v>
      </c>
      <c r="G82" s="12">
        <f>3377.6+500</f>
        <v>3877.6</v>
      </c>
      <c r="H82" s="12">
        <f>3377.6+600</f>
        <v>3977.6</v>
      </c>
      <c r="I82" s="12">
        <f>3377.6+700</f>
        <v>4077.6</v>
      </c>
      <c r="J82" s="78"/>
      <c r="K82" s="78"/>
      <c r="L82" s="78"/>
    </row>
    <row r="83" spans="2:12" ht="4.9000000000000004" hidden="1" customHeight="1">
      <c r="B83" s="15"/>
      <c r="C83" s="9" t="s">
        <v>4</v>
      </c>
      <c r="D83" s="10"/>
      <c r="E83" s="10"/>
      <c r="F83" s="10"/>
      <c r="G83" s="10"/>
      <c r="H83" s="44"/>
      <c r="I83" s="10"/>
      <c r="J83" s="78"/>
      <c r="K83" s="78"/>
      <c r="L83" s="78"/>
    </row>
    <row r="84" spans="2:12" ht="78.75">
      <c r="B84" s="55" t="s">
        <v>40</v>
      </c>
      <c r="C84" s="56" t="s">
        <v>41</v>
      </c>
      <c r="D84" s="57">
        <f>D86</f>
        <v>2830</v>
      </c>
      <c r="E84" s="57">
        <f t="shared" ref="E84:I84" si="15">E86</f>
        <v>2830</v>
      </c>
      <c r="F84" s="57">
        <f t="shared" si="15"/>
        <v>2830</v>
      </c>
      <c r="G84" s="57">
        <f t="shared" si="15"/>
        <v>3330</v>
      </c>
      <c r="H84" s="57">
        <f t="shared" si="15"/>
        <v>3430</v>
      </c>
      <c r="I84" s="57">
        <f t="shared" si="15"/>
        <v>3530</v>
      </c>
    </row>
    <row r="85" spans="2:12" ht="15.75">
      <c r="B85" s="15"/>
      <c r="C85" s="76" t="s">
        <v>2</v>
      </c>
      <c r="D85" s="12"/>
      <c r="E85" s="12"/>
      <c r="F85" s="12"/>
      <c r="G85" s="12"/>
      <c r="H85" s="50"/>
      <c r="I85" s="12"/>
      <c r="K85" s="26"/>
    </row>
    <row r="86" spans="2:12" ht="15.75">
      <c r="B86" s="42"/>
      <c r="C86" s="17" t="s">
        <v>3</v>
      </c>
      <c r="D86" s="51">
        <v>2830</v>
      </c>
      <c r="E86" s="51">
        <v>2830</v>
      </c>
      <c r="F86" s="51">
        <v>2830</v>
      </c>
      <c r="G86" s="51">
        <f>2830+500</f>
        <v>3330</v>
      </c>
      <c r="H86" s="51">
        <f>2830+600</f>
        <v>3430</v>
      </c>
      <c r="I86" s="51">
        <f>2830+700</f>
        <v>3530</v>
      </c>
      <c r="J86" s="78"/>
      <c r="K86" s="78"/>
      <c r="L86" s="78"/>
    </row>
    <row r="87" spans="2:12" ht="47.25">
      <c r="B87" s="55" t="s">
        <v>46</v>
      </c>
      <c r="C87" s="56" t="s">
        <v>54</v>
      </c>
      <c r="D87" s="57">
        <f>D89</f>
        <v>3470</v>
      </c>
      <c r="E87" s="57">
        <f t="shared" ref="E87:I87" si="16">E89</f>
        <v>3470</v>
      </c>
      <c r="F87" s="57">
        <f t="shared" si="16"/>
        <v>3470</v>
      </c>
      <c r="G87" s="57">
        <f t="shared" si="16"/>
        <v>3470</v>
      </c>
      <c r="H87" s="57">
        <f t="shared" si="16"/>
        <v>3470</v>
      </c>
      <c r="I87" s="57">
        <f t="shared" si="16"/>
        <v>3470</v>
      </c>
      <c r="K87" s="26"/>
    </row>
    <row r="88" spans="2:12" ht="15.75">
      <c r="B88" s="15"/>
      <c r="C88" s="76" t="s">
        <v>2</v>
      </c>
      <c r="D88" s="12"/>
      <c r="E88" s="12"/>
      <c r="F88" s="12"/>
      <c r="G88" s="12"/>
      <c r="H88" s="50"/>
      <c r="I88" s="12"/>
      <c r="K88" s="26"/>
    </row>
    <row r="89" spans="2:12" ht="21" customHeight="1">
      <c r="B89" s="42"/>
      <c r="C89" s="17" t="s">
        <v>3</v>
      </c>
      <c r="D89" s="51">
        <v>3470</v>
      </c>
      <c r="E89" s="51">
        <v>3470</v>
      </c>
      <c r="F89" s="51">
        <v>3470</v>
      </c>
      <c r="G89" s="51">
        <v>3470</v>
      </c>
      <c r="H89" s="51">
        <v>3470</v>
      </c>
      <c r="I89" s="51">
        <v>3470</v>
      </c>
      <c r="K89" s="26"/>
    </row>
    <row r="90" spans="2:12" ht="24.6" customHeight="1">
      <c r="B90" s="36"/>
      <c r="C90" s="37"/>
      <c r="D90" s="39"/>
      <c r="E90" s="39"/>
      <c r="F90" s="39"/>
      <c r="G90" s="39"/>
      <c r="H90" s="45"/>
      <c r="I90" s="47">
        <v>20</v>
      </c>
      <c r="K90" s="26"/>
    </row>
    <row r="91" spans="2:12">
      <c r="C91" s="61"/>
      <c r="D91" s="61"/>
      <c r="E91" s="62"/>
      <c r="F91" s="63"/>
      <c r="G91" s="62"/>
      <c r="H91" s="87"/>
      <c r="I91" s="62"/>
      <c r="J91" s="74"/>
      <c r="K91" s="60"/>
    </row>
    <row r="92" spans="2:12" ht="21" customHeight="1">
      <c r="C92" s="65"/>
      <c r="D92" s="66"/>
      <c r="E92" s="66"/>
      <c r="F92" s="66"/>
      <c r="G92" s="87"/>
      <c r="H92" s="87"/>
      <c r="I92" s="87"/>
      <c r="J92" s="75"/>
      <c r="K92" s="60"/>
    </row>
    <row r="93" spans="2:12">
      <c r="C93" s="61"/>
      <c r="D93" s="61"/>
      <c r="E93" s="62"/>
      <c r="F93" s="63"/>
      <c r="G93" s="62"/>
      <c r="H93" s="87"/>
      <c r="I93" s="62"/>
      <c r="J93" s="75"/>
      <c r="K93" s="60"/>
    </row>
    <row r="94" spans="2:12">
      <c r="C94" s="59"/>
      <c r="D94" s="67"/>
      <c r="E94" s="67"/>
      <c r="F94" s="67"/>
      <c r="G94" s="88"/>
      <c r="H94" s="87"/>
      <c r="I94" s="88"/>
      <c r="J94" s="75"/>
      <c r="K94" s="60"/>
    </row>
    <row r="95" spans="2:12">
      <c r="C95" s="68"/>
      <c r="D95" s="68"/>
      <c r="E95" s="69"/>
      <c r="F95" s="69"/>
      <c r="G95" s="89"/>
      <c r="H95" s="87"/>
      <c r="I95" s="89"/>
      <c r="J95" s="75"/>
      <c r="K95" s="64"/>
    </row>
    <row r="96" spans="2:12">
      <c r="C96" s="68"/>
      <c r="D96" s="68"/>
      <c r="E96" s="70"/>
      <c r="F96" s="71"/>
      <c r="G96" s="70"/>
      <c r="H96" s="87"/>
      <c r="I96" s="70"/>
      <c r="J96" s="75"/>
      <c r="K96" s="64"/>
    </row>
    <row r="97" spans="3:11">
      <c r="C97" s="68"/>
      <c r="D97" s="68"/>
      <c r="E97" s="70"/>
      <c r="F97" s="71"/>
      <c r="G97" s="70"/>
      <c r="H97" s="87"/>
      <c r="I97" s="70"/>
      <c r="J97" s="75"/>
      <c r="K97" s="64"/>
    </row>
    <row r="98" spans="3:11">
      <c r="C98" s="68"/>
      <c r="D98" s="68"/>
      <c r="E98" s="70"/>
      <c r="F98" s="71"/>
      <c r="G98" s="70"/>
      <c r="H98" s="87"/>
      <c r="I98" s="70"/>
      <c r="J98" s="75"/>
      <c r="K98" s="64"/>
    </row>
    <row r="99" spans="3:11">
      <c r="C99" s="68"/>
      <c r="D99" s="68"/>
      <c r="E99" s="70"/>
      <c r="F99" s="71"/>
      <c r="G99" s="70"/>
      <c r="H99" s="87"/>
      <c r="I99" s="70"/>
      <c r="J99" s="75"/>
      <c r="K99" s="64"/>
    </row>
    <row r="100" spans="3:11">
      <c r="C100" s="68"/>
      <c r="D100" s="68"/>
      <c r="E100" s="70"/>
      <c r="F100" s="71"/>
      <c r="G100" s="70"/>
      <c r="H100" s="87"/>
      <c r="I100" s="70"/>
      <c r="J100" s="75"/>
      <c r="K100" s="64"/>
    </row>
    <row r="101" spans="3:11">
      <c r="C101" s="68"/>
      <c r="D101" s="68"/>
      <c r="E101" s="70"/>
      <c r="F101" s="71"/>
      <c r="G101" s="70"/>
      <c r="H101" s="87"/>
      <c r="I101" s="70"/>
      <c r="J101" s="75"/>
      <c r="K101" s="64"/>
    </row>
    <row r="102" spans="3:11">
      <c r="C102" s="68"/>
      <c r="D102" s="68"/>
      <c r="E102" s="70"/>
      <c r="F102" s="71"/>
      <c r="G102" s="70"/>
      <c r="H102" s="87"/>
      <c r="I102" s="70"/>
      <c r="J102" s="75"/>
      <c r="K102" s="64"/>
    </row>
    <row r="103" spans="3:11">
      <c r="C103" s="68"/>
      <c r="D103" s="68"/>
      <c r="E103" s="70"/>
      <c r="F103" s="71"/>
      <c r="G103" s="70"/>
      <c r="H103" s="87"/>
      <c r="I103" s="70"/>
      <c r="J103" s="75"/>
      <c r="K103" s="64"/>
    </row>
    <row r="104" spans="3:11">
      <c r="C104" s="68"/>
      <c r="D104" s="68"/>
      <c r="E104" s="70"/>
      <c r="F104" s="71"/>
      <c r="G104" s="70"/>
      <c r="H104" s="87"/>
      <c r="I104" s="70"/>
      <c r="J104" s="75"/>
      <c r="K104" s="64"/>
    </row>
    <row r="105" spans="3:11">
      <c r="C105" s="68"/>
      <c r="D105" s="68"/>
      <c r="E105" s="70"/>
      <c r="F105" s="71"/>
      <c r="G105" s="70"/>
      <c r="H105" s="87"/>
      <c r="I105" s="70"/>
      <c r="J105" s="75"/>
      <c r="K105" s="64"/>
    </row>
    <row r="106" spans="3:11">
      <c r="C106" s="68"/>
      <c r="D106" s="68"/>
      <c r="E106" s="70"/>
      <c r="F106" s="71"/>
      <c r="G106" s="70"/>
      <c r="H106" s="87"/>
      <c r="I106" s="70"/>
      <c r="J106" s="75"/>
      <c r="K106" s="64"/>
    </row>
    <row r="107" spans="3:11">
      <c r="C107" s="68"/>
      <c r="D107" s="68"/>
      <c r="E107" s="70"/>
      <c r="F107" s="71"/>
      <c r="G107" s="70"/>
      <c r="H107" s="87"/>
      <c r="I107" s="70"/>
      <c r="J107" s="75"/>
      <c r="K107" s="64"/>
    </row>
    <row r="108" spans="3:11">
      <c r="C108" s="68"/>
      <c r="D108" s="68"/>
      <c r="E108" s="70"/>
      <c r="F108" s="71"/>
      <c r="G108" s="70"/>
      <c r="H108" s="87"/>
      <c r="I108" s="70"/>
      <c r="J108" s="75"/>
      <c r="K108" s="64"/>
    </row>
    <row r="109" spans="3:11">
      <c r="C109" s="68"/>
      <c r="D109" s="68"/>
      <c r="E109" s="70"/>
      <c r="F109" s="71"/>
      <c r="G109" s="70"/>
      <c r="H109" s="87"/>
      <c r="I109" s="70"/>
      <c r="J109" s="75"/>
      <c r="K109" s="64"/>
    </row>
    <row r="110" spans="3:11">
      <c r="C110" s="68"/>
      <c r="D110" s="68"/>
      <c r="E110" s="70"/>
      <c r="F110" s="71"/>
      <c r="G110" s="70"/>
      <c r="H110" s="87"/>
      <c r="I110" s="70"/>
      <c r="J110" s="75"/>
      <c r="K110" s="64"/>
    </row>
    <row r="111" spans="3:11">
      <c r="C111" s="68"/>
      <c r="D111" s="68"/>
      <c r="E111" s="70"/>
      <c r="F111" s="71"/>
      <c r="G111" s="70"/>
      <c r="H111" s="87"/>
      <c r="I111" s="70"/>
      <c r="J111" s="75"/>
      <c r="K111" s="64"/>
    </row>
    <row r="112" spans="3:11">
      <c r="C112" s="68"/>
      <c r="D112" s="68"/>
      <c r="E112" s="70"/>
      <c r="F112" s="71"/>
      <c r="G112" s="70"/>
      <c r="H112" s="87"/>
      <c r="I112" s="70"/>
      <c r="J112" s="75"/>
      <c r="K112" s="64"/>
    </row>
    <row r="113" spans="3:11">
      <c r="C113" s="68"/>
      <c r="D113" s="68"/>
      <c r="E113" s="70"/>
      <c r="F113" s="71"/>
      <c r="G113" s="70"/>
      <c r="H113" s="87"/>
      <c r="I113" s="70"/>
      <c r="J113" s="75"/>
      <c r="K113" s="64"/>
    </row>
    <row r="114" spans="3:11">
      <c r="C114" s="68"/>
      <c r="D114" s="68"/>
      <c r="E114" s="70"/>
      <c r="F114" s="71"/>
      <c r="G114" s="70"/>
      <c r="H114" s="87"/>
      <c r="I114" s="70"/>
      <c r="J114" s="75"/>
      <c r="K114" s="64"/>
    </row>
    <row r="115" spans="3:11">
      <c r="C115" s="68"/>
      <c r="D115" s="68"/>
      <c r="E115" s="70"/>
      <c r="F115" s="71"/>
      <c r="G115" s="70"/>
      <c r="H115" s="87"/>
      <c r="I115" s="70"/>
      <c r="J115" s="75"/>
      <c r="K115" s="64"/>
    </row>
    <row r="116" spans="3:11">
      <c r="C116" s="68"/>
      <c r="D116" s="68"/>
      <c r="E116" s="70"/>
      <c r="F116" s="71"/>
      <c r="G116" s="70"/>
      <c r="H116" s="87"/>
      <c r="I116" s="70"/>
      <c r="J116" s="75"/>
      <c r="K116" s="64"/>
    </row>
    <row r="117" spans="3:11">
      <c r="C117" s="68"/>
      <c r="D117" s="68"/>
      <c r="E117" s="70"/>
      <c r="F117" s="71"/>
      <c r="G117" s="70"/>
      <c r="H117" s="87"/>
      <c r="I117" s="70"/>
      <c r="J117" s="75"/>
      <c r="K117" s="64"/>
    </row>
    <row r="118" spans="3:11">
      <c r="C118" s="68"/>
      <c r="D118" s="68"/>
      <c r="E118" s="70"/>
      <c r="F118" s="71"/>
      <c r="G118" s="70"/>
      <c r="H118" s="87"/>
      <c r="I118" s="70"/>
      <c r="J118" s="75"/>
      <c r="K118" s="64"/>
    </row>
    <row r="119" spans="3:11">
      <c r="C119" s="68"/>
      <c r="D119" s="68"/>
      <c r="E119" s="70"/>
      <c r="F119" s="71"/>
      <c r="G119" s="70"/>
      <c r="H119" s="87"/>
      <c r="I119" s="70"/>
      <c r="J119" s="75"/>
      <c r="K119" s="64"/>
    </row>
    <row r="120" spans="3:11">
      <c r="C120" s="68"/>
      <c r="D120" s="68"/>
      <c r="E120" s="70"/>
      <c r="F120" s="71"/>
      <c r="G120" s="70"/>
      <c r="H120" s="87"/>
      <c r="I120" s="70"/>
      <c r="J120" s="75"/>
      <c r="K120" s="64"/>
    </row>
    <row r="121" spans="3:11">
      <c r="C121" s="68"/>
      <c r="D121" s="68"/>
      <c r="E121" s="70"/>
      <c r="F121" s="71"/>
      <c r="G121" s="70"/>
      <c r="H121" s="87"/>
      <c r="I121" s="70"/>
      <c r="J121" s="75"/>
      <c r="K121" s="64"/>
    </row>
    <row r="122" spans="3:11">
      <c r="C122" s="68"/>
      <c r="D122" s="68"/>
      <c r="E122" s="70"/>
      <c r="F122" s="71"/>
      <c r="G122" s="70"/>
      <c r="H122" s="87"/>
      <c r="I122" s="70"/>
      <c r="J122" s="75"/>
      <c r="K122" s="64"/>
    </row>
  </sheetData>
  <mergeCells count="11">
    <mergeCell ref="F2:I2"/>
    <mergeCell ref="F3:I3"/>
    <mergeCell ref="F4:I4"/>
    <mergeCell ref="F5:I5"/>
    <mergeCell ref="J2:K6"/>
    <mergeCell ref="J8:K9"/>
    <mergeCell ref="J10:K10"/>
    <mergeCell ref="J27:L27"/>
    <mergeCell ref="J14:L14"/>
    <mergeCell ref="B7:I7"/>
    <mergeCell ref="J7:K7"/>
  </mergeCells>
  <pageMargins left="1.1023622047244095" right="0.39370078740157483" top="1.1811023622047245" bottom="0" header="0" footer="0"/>
  <pageSetup paperSize="9" scale="97" orientation="landscape" r:id="rId1"/>
  <rowBreaks count="2" manualBreakCount="2">
    <brk id="34" min="1" max="8" man="1"/>
    <brk id="67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</vt:lpstr>
      <vt:lpstr>роспись!Область_печати</vt:lpstr>
    </vt:vector>
  </TitlesOfParts>
  <Company>GorFU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fin_obitockaya</cp:lastModifiedBy>
  <cp:lastPrinted>2026-01-29T07:42:35Z</cp:lastPrinted>
  <dcterms:created xsi:type="dcterms:W3CDTF">2015-05-13T06:50:54Z</dcterms:created>
  <dcterms:modified xsi:type="dcterms:W3CDTF">2026-01-29T07:44:08Z</dcterms:modified>
</cp:coreProperties>
</file>